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Example" sheetId="3" r:id="rId1"/>
    <sheet name="Basics-Step 1" sheetId="1" r:id="rId2"/>
    <sheet name="Simple Functions-Step 2" sheetId="2" r:id="rId3"/>
    <sheet name="Projected Costs &amp; Returns-Step3" sheetId="5" r:id="rId4"/>
    <sheet name="Graphs-Step 4" sheetId="8" r:id="rId5"/>
    <sheet name="Schedules-Step 5" sheetId="9" r:id="rId6"/>
    <sheet name="Helpful Links" sheetId="7" r:id="rId7"/>
  </sheets>
  <calcPr calcId="144525"/>
</workbook>
</file>

<file path=xl/calcChain.xml><?xml version="1.0" encoding="utf-8"?>
<calcChain xmlns="http://schemas.openxmlformats.org/spreadsheetml/2006/main">
  <c r="B20" i="3" l="1"/>
  <c r="F4" i="8" l="1"/>
  <c r="F5" i="8"/>
  <c r="F6" i="8"/>
  <c r="F7" i="8"/>
  <c r="F8" i="8"/>
  <c r="F9" i="8"/>
  <c r="F10" i="8"/>
  <c r="F11" i="8"/>
  <c r="F12" i="8"/>
  <c r="F3" i="8"/>
  <c r="G16" i="5"/>
  <c r="F29" i="3" l="1"/>
  <c r="F31" i="3" s="1"/>
  <c r="J11" i="5"/>
  <c r="J16" i="5"/>
  <c r="J17" i="5"/>
  <c r="J15" i="5"/>
  <c r="J10" i="5"/>
  <c r="J8" i="5"/>
  <c r="J6" i="5"/>
  <c r="F8" i="3"/>
  <c r="F10" i="3"/>
  <c r="F25" i="3"/>
  <c r="F15" i="3"/>
  <c r="B7" i="3"/>
  <c r="B5" i="3"/>
  <c r="F6" i="3"/>
  <c r="F4" i="3"/>
  <c r="B3" i="3"/>
  <c r="B11" i="3" s="1"/>
  <c r="J5" i="5" l="1"/>
  <c r="J7" i="5"/>
  <c r="J9" i="5"/>
  <c r="B18" i="3"/>
</calcChain>
</file>

<file path=xl/sharedStrings.xml><?xml version="1.0" encoding="utf-8"?>
<sst xmlns="http://schemas.openxmlformats.org/spreadsheetml/2006/main" count="170" uniqueCount="162">
  <si>
    <t xml:space="preserve">Instructions: Do what each cell instructs you to do. </t>
  </si>
  <si>
    <t>Change this font to Times New Romans</t>
  </si>
  <si>
    <t xml:space="preserve">Change this font size to size 16. </t>
  </si>
  <si>
    <t xml:space="preserve">Change this font color to green </t>
  </si>
  <si>
    <t>Highlight this cell blue</t>
  </si>
  <si>
    <t xml:space="preserve">Expand this cell width to </t>
  </si>
  <si>
    <t xml:space="preserve">Center the text in this cell. </t>
  </si>
  <si>
    <t xml:space="preserve">Change cell C23 to a monetary amount. </t>
  </si>
  <si>
    <t xml:space="preserve">Change cell C25 to show 5 decimal places </t>
  </si>
  <si>
    <t>Underline the text in this cell</t>
  </si>
  <si>
    <t xml:space="preserve">Italisize this cell's text </t>
  </si>
  <si>
    <t xml:space="preserve">Bold this cell's text </t>
  </si>
  <si>
    <t>Enclose this cell with a border</t>
  </si>
  <si>
    <t>Projected</t>
  </si>
  <si>
    <t>MidWeek Shoots</t>
  </si>
  <si>
    <t>BBQ</t>
  </si>
  <si>
    <t xml:space="preserve">STARTING BALANCE AND INCOME </t>
  </si>
  <si>
    <t xml:space="preserve">EXPENSES </t>
  </si>
  <si>
    <t xml:space="preserve">Starting Balance </t>
  </si>
  <si>
    <t xml:space="preserve">Saturday Shoots </t>
  </si>
  <si>
    <t xml:space="preserve">C-R6 </t>
  </si>
  <si>
    <t xml:space="preserve">Macon </t>
  </si>
  <si>
    <t xml:space="preserve">    Elsberry </t>
  </si>
  <si>
    <t xml:space="preserve">Ticket Sales </t>
  </si>
  <si>
    <t xml:space="preserve">   </t>
  </si>
  <si>
    <t xml:space="preserve">T-Shirts </t>
  </si>
  <si>
    <t xml:space="preserve">Shells </t>
  </si>
  <si>
    <t xml:space="preserve">Practice Clays </t>
  </si>
  <si>
    <t xml:space="preserve">TOTAL </t>
  </si>
  <si>
    <t xml:space="preserve">Practice Shells </t>
  </si>
  <si>
    <t xml:space="preserve">    (4 practices) </t>
  </si>
  <si>
    <t>NET +/-</t>
  </si>
  <si>
    <t xml:space="preserve">Gift for Grove's </t>
  </si>
  <si>
    <t>End of Year Trip--KC</t>
  </si>
  <si>
    <t xml:space="preserve">Ear Plugs </t>
  </si>
  <si>
    <t xml:space="preserve">Practice @ West Quincy </t>
  </si>
  <si>
    <t xml:space="preserve">Other Spending </t>
  </si>
  <si>
    <t>MidWay USA Endowment Grant</t>
  </si>
  <si>
    <t xml:space="preserve">Follow the instructions in each column </t>
  </si>
  <si>
    <t>Add the green numbers and subtract the red numbers in cell B11</t>
  </si>
  <si>
    <t>Task</t>
  </si>
  <si>
    <t xml:space="preserve">Simple Formula </t>
  </si>
  <si>
    <t xml:space="preserve">Summation </t>
  </si>
  <si>
    <t>Averages</t>
  </si>
  <si>
    <t xml:space="preserve">Add up the following numbers using the "=sum" function in cell E11. </t>
  </si>
  <si>
    <t xml:space="preserve">Change cell C31 to a percentage </t>
  </si>
  <si>
    <t xml:space="preserve">Change this cell to a random font, then "undo" it. </t>
  </si>
  <si>
    <t xml:space="preserve">Expand this cell size to 340 pixels so all the text can fit. </t>
  </si>
  <si>
    <t xml:space="preserve">Multiplying and Adding </t>
  </si>
  <si>
    <t>Field 1</t>
  </si>
  <si>
    <t>Field 2</t>
  </si>
  <si>
    <t>Field 3</t>
  </si>
  <si>
    <t xml:space="preserve">Field 4 </t>
  </si>
  <si>
    <t>Field 5</t>
  </si>
  <si>
    <t>Score on 7/19</t>
  </si>
  <si>
    <t>Score on 7/20</t>
  </si>
  <si>
    <t>Score on 7/21</t>
  </si>
  <si>
    <t>Score on 7/22</t>
  </si>
  <si>
    <t>Score on 7/23</t>
  </si>
  <si>
    <t xml:space="preserve">Bushels </t>
  </si>
  <si>
    <t>Total Revenue</t>
  </si>
  <si>
    <t xml:space="preserve">Price </t>
  </si>
  <si>
    <t>Revenue</t>
  </si>
  <si>
    <t xml:space="preserve">Using the "=average" function, compute if Randy or Mandy had the higher trapshooting average.  </t>
  </si>
  <si>
    <t xml:space="preserve">Randy </t>
  </si>
  <si>
    <t xml:space="preserve">Mandy </t>
  </si>
  <si>
    <t>Average Price</t>
  </si>
  <si>
    <t>Multiply each product column and add the totals together to compute Randy's total revenue and Randy's average corn price</t>
  </si>
  <si>
    <t xml:space="preserve">Field </t>
  </si>
  <si>
    <t xml:space="preserve">Acres </t>
  </si>
  <si>
    <t>Field 4</t>
  </si>
  <si>
    <t xml:space="preserve">Field 5 </t>
  </si>
  <si>
    <t>Field 6</t>
  </si>
  <si>
    <t>Field 7</t>
  </si>
  <si>
    <t>Field 8</t>
  </si>
  <si>
    <t>Field 9</t>
  </si>
  <si>
    <t>Field 10</t>
  </si>
  <si>
    <t>Operating Costs</t>
  </si>
  <si>
    <t xml:space="preserve">     Seed</t>
  </si>
  <si>
    <t xml:space="preserve">     Chemicals</t>
  </si>
  <si>
    <t xml:space="preserve">     Fuel, lube, and electricity</t>
  </si>
  <si>
    <t xml:space="preserve">     Repairs</t>
  </si>
  <si>
    <t xml:space="preserve">     Interest on operating capital</t>
  </si>
  <si>
    <t>Allocated Overhead Costs</t>
  </si>
  <si>
    <t xml:space="preserve">   Hired labor</t>
  </si>
  <si>
    <t xml:space="preserve">   Taxes and insurance</t>
  </si>
  <si>
    <t xml:space="preserve">   General farm overhead</t>
  </si>
  <si>
    <t>Total Costs</t>
  </si>
  <si>
    <t xml:space="preserve">        Total Operating Costs</t>
  </si>
  <si>
    <t xml:space="preserve">        Total Overhead Costs</t>
  </si>
  <si>
    <t>Total Bushels</t>
  </si>
  <si>
    <t xml:space="preserve">        Total Costs</t>
  </si>
  <si>
    <t xml:space="preserve">Projected Corn Costs and Returns </t>
  </si>
  <si>
    <t>Projected Revenue</t>
  </si>
  <si>
    <t>Projected Costs</t>
  </si>
  <si>
    <t>Avg. Yield/Acre</t>
  </si>
  <si>
    <t xml:space="preserve">  Gain/Loss over Operating Costs</t>
  </si>
  <si>
    <t xml:space="preserve">  Gain/Loss over ALL Costs</t>
  </si>
  <si>
    <t>Projected Price</t>
  </si>
  <si>
    <t xml:space="preserve">Revenue </t>
  </si>
  <si>
    <t xml:space="preserve">  Gain/Loss over ALL Costs/acre</t>
  </si>
  <si>
    <t xml:space="preserve">  Gain/Loss over Op. Costs/acre</t>
  </si>
  <si>
    <t xml:space="preserve">     Fertilizer  </t>
  </si>
  <si>
    <t xml:space="preserve">     Custom operations  </t>
  </si>
  <si>
    <t>Cut and paste the contents of this cell to B35</t>
  </si>
  <si>
    <t xml:space="preserve">Add one row above this row. </t>
  </si>
  <si>
    <t xml:space="preserve">Wrap the text in this cell so that it goes into two different lines. </t>
  </si>
  <si>
    <t>Helpful Links</t>
  </si>
  <si>
    <t>http://www.il-fa.com/programs/agriculture</t>
  </si>
  <si>
    <t xml:space="preserve">   **Look at the far right of the page for "Agricultural Balance Sheet Template" and "Agricultural Cash Flow Statement Template" </t>
  </si>
  <si>
    <t xml:space="preserve">Illinois Finance Authority </t>
  </si>
  <si>
    <t>http://agebb.missouri.edu/mgt/mofar/</t>
  </si>
  <si>
    <t>University of Missouri</t>
  </si>
  <si>
    <t xml:space="preserve">   **Click about halfway down the page on "Farm Record Book in Excel" </t>
  </si>
  <si>
    <t>https://exceljet.net/formulas</t>
  </si>
  <si>
    <t>Excel Jet</t>
  </si>
  <si>
    <t xml:space="preserve">  **A thourough list of excel functions </t>
  </si>
  <si>
    <t>Year</t>
  </si>
  <si>
    <t xml:space="preserve">Farm 1 </t>
  </si>
  <si>
    <t xml:space="preserve">Farm 2 </t>
  </si>
  <si>
    <t>Farm 3</t>
  </si>
  <si>
    <t>Line Graphs-Average Soybean Yields</t>
  </si>
  <si>
    <t>Average</t>
  </si>
  <si>
    <t>Return/acre over Operating Costs</t>
  </si>
  <si>
    <t>Return/acre over All Costs</t>
  </si>
  <si>
    <t>Bar Graphs-Soybean Returns</t>
  </si>
  <si>
    <t xml:space="preserve">  Seed</t>
  </si>
  <si>
    <t xml:space="preserve">  Chemicals</t>
  </si>
  <si>
    <t xml:space="preserve">  Custom operations</t>
  </si>
  <si>
    <t xml:space="preserve">  Fuel, lube, and electricity</t>
  </si>
  <si>
    <t xml:space="preserve">  Repairs</t>
  </si>
  <si>
    <t xml:space="preserve">  Interest on operating capital</t>
  </si>
  <si>
    <t>Operating Costs Per Acre</t>
  </si>
  <si>
    <t>Cost</t>
  </si>
  <si>
    <t xml:space="preserve">  Fertilizer</t>
  </si>
  <si>
    <t>Pie Graphs-Operating Costs</t>
  </si>
  <si>
    <t>Farrowing Schedules</t>
  </si>
  <si>
    <t>Sow</t>
  </si>
  <si>
    <t xml:space="preserve">Date Inseminated </t>
  </si>
  <si>
    <t xml:space="preserve">Gestation Length </t>
  </si>
  <si>
    <t>Expected Farrowing Date</t>
  </si>
  <si>
    <t>Sow 1</t>
  </si>
  <si>
    <t>Sow 2</t>
  </si>
  <si>
    <t>Sow 3</t>
  </si>
  <si>
    <t>Sow 4</t>
  </si>
  <si>
    <t>Sow 5</t>
  </si>
  <si>
    <t>Vegetable Garden Expected Harvest Dates</t>
  </si>
  <si>
    <t>Crop</t>
  </si>
  <si>
    <t>Plant Dates</t>
  </si>
  <si>
    <t>Days Till Harvest</t>
  </si>
  <si>
    <t>Expected Harvest Date</t>
  </si>
  <si>
    <t xml:space="preserve">Lettuce </t>
  </si>
  <si>
    <t xml:space="preserve">Spinich </t>
  </si>
  <si>
    <t>Radishes</t>
  </si>
  <si>
    <t>Carrots</t>
  </si>
  <si>
    <t xml:space="preserve">Potatoes </t>
  </si>
  <si>
    <t xml:space="preserve">Okra </t>
  </si>
  <si>
    <t>Onions</t>
  </si>
  <si>
    <t>Pumpkins</t>
  </si>
  <si>
    <t xml:space="preserve">Watermelon </t>
  </si>
  <si>
    <t>Green Beans</t>
  </si>
  <si>
    <t xml:space="preserve">Projected Ending 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</si>
</sst>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[$-F800]dddd\,\ mmmm\ dd\,\ yyyy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sz val="12"/>
      <name val="Helv"/>
    </font>
    <font>
      <sz val="10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20"/>
      <color theme="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2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22">
    <xf numFmtId="0" fontId="0" fillId="0" borderId="0" xfId="0"/>
    <xf numFmtId="44" fontId="0" fillId="0" borderId="0" xfId="1" applyFont="1"/>
    <xf numFmtId="44" fontId="0" fillId="0" borderId="0" xfId="1" applyNumberFormat="1" applyFont="1"/>
    <xf numFmtId="164" fontId="0" fillId="0" borderId="0" xfId="0" applyNumberFormat="1"/>
    <xf numFmtId="0" fontId="0" fillId="0" borderId="0" xfId="1" applyNumberFormat="1" applyFont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0" fillId="3" borderId="1" xfId="0" applyFill="1" applyBorder="1"/>
    <xf numFmtId="0" fontId="0" fillId="3" borderId="2" xfId="0" applyFill="1" applyBorder="1"/>
    <xf numFmtId="0" fontId="10" fillId="4" borderId="0" xfId="0" applyFont="1" applyFill="1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/>
    <xf numFmtId="44" fontId="0" fillId="4" borderId="0" xfId="1" applyNumberFormat="1" applyFont="1" applyFill="1"/>
    <xf numFmtId="44" fontId="0" fillId="4" borderId="0" xfId="1" applyFont="1" applyFill="1"/>
    <xf numFmtId="0" fontId="0" fillId="5" borderId="0" xfId="0" applyFill="1"/>
    <xf numFmtId="0" fontId="5" fillId="5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44" fontId="0" fillId="6" borderId="0" xfId="1" applyFont="1" applyFill="1"/>
    <xf numFmtId="0" fontId="0" fillId="6" borderId="0" xfId="0" applyNumberFormat="1" applyFill="1"/>
    <xf numFmtId="0" fontId="11" fillId="0" borderId="0" xfId="0" applyFont="1"/>
    <xf numFmtId="0" fontId="11" fillId="0" borderId="0" xfId="0" applyFont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44" fontId="11" fillId="0" borderId="0" xfId="1" applyFont="1"/>
    <xf numFmtId="0" fontId="11" fillId="0" borderId="0" xfId="0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1" fillId="0" borderId="0" xfId="3" applyFont="1" applyAlignment="1" applyProtection="1">
      <alignment horizontal="left"/>
    </xf>
    <xf numFmtId="44" fontId="21" fillId="0" borderId="0" xfId="1" applyFont="1"/>
    <xf numFmtId="0" fontId="21" fillId="0" borderId="0" xfId="3" quotePrefix="1" applyFont="1" applyAlignment="1" applyProtection="1">
      <alignment horizontal="left"/>
    </xf>
    <xf numFmtId="0" fontId="21" fillId="0" borderId="0" xfId="20" applyFont="1" applyAlignment="1" applyProtection="1">
      <alignment horizontal="left"/>
    </xf>
    <xf numFmtId="44" fontId="0" fillId="4" borderId="2" xfId="0" applyNumberFormat="1" applyFill="1" applyBorder="1"/>
    <xf numFmtId="44" fontId="0" fillId="6" borderId="2" xfId="1" applyNumberFormat="1" applyFont="1" applyFill="1" applyBorder="1"/>
    <xf numFmtId="0" fontId="22" fillId="0" borderId="0" xfId="0" applyFont="1"/>
    <xf numFmtId="0" fontId="4" fillId="0" borderId="0" xfId="0" applyFont="1"/>
    <xf numFmtId="0" fontId="19" fillId="0" borderId="0" xfId="0" applyFont="1"/>
    <xf numFmtId="44" fontId="0" fillId="6" borderId="2" xfId="0" applyNumberFormat="1" applyFill="1" applyBorder="1"/>
    <xf numFmtId="1" fontId="0" fillId="5" borderId="2" xfId="0" applyNumberFormat="1" applyFill="1" applyBorder="1"/>
    <xf numFmtId="165" fontId="0" fillId="6" borderId="2" xfId="0" applyNumberFormat="1" applyFill="1" applyBorder="1"/>
    <xf numFmtId="0" fontId="11" fillId="2" borderId="2" xfId="0" applyFont="1" applyFill="1" applyBorder="1"/>
    <xf numFmtId="44" fontId="12" fillId="2" borderId="2" xfId="1" applyFont="1" applyFill="1" applyBorder="1"/>
    <xf numFmtId="0" fontId="12" fillId="2" borderId="2" xfId="0" applyFont="1" applyFill="1" applyBorder="1"/>
    <xf numFmtId="0" fontId="11" fillId="0" borderId="3" xfId="0" applyFont="1" applyBorder="1"/>
    <xf numFmtId="0" fontId="12" fillId="2" borderId="4" xfId="0" applyFont="1" applyFill="1" applyBorder="1"/>
    <xf numFmtId="0" fontId="11" fillId="0" borderId="1" xfId="0" applyFont="1" applyBorder="1"/>
    <xf numFmtId="0" fontId="11" fillId="0" borderId="5" xfId="0" applyFont="1" applyBorder="1"/>
    <xf numFmtId="44" fontId="12" fillId="2" borderId="2" xfId="0" applyNumberFormat="1" applyFont="1" applyFill="1" applyBorder="1"/>
    <xf numFmtId="0" fontId="11" fillId="0" borderId="6" xfId="0" applyFont="1" applyBorder="1"/>
    <xf numFmtId="44" fontId="12" fillId="2" borderId="7" xfId="0" applyNumberFormat="1" applyFont="1" applyFill="1" applyBorder="1"/>
    <xf numFmtId="0" fontId="24" fillId="0" borderId="0" xfId="0" applyFont="1"/>
    <xf numFmtId="0" fontId="25" fillId="8" borderId="0" xfId="0" applyFont="1" applyFill="1" applyAlignment="1">
      <alignment horizontal="center"/>
    </xf>
    <xf numFmtId="0" fontId="25" fillId="8" borderId="0" xfId="0" applyFont="1" applyFill="1" applyAlignment="1">
      <alignment horizontal="center" wrapText="1"/>
    </xf>
    <xf numFmtId="0" fontId="26" fillId="8" borderId="0" xfId="0" applyFont="1" applyFill="1"/>
    <xf numFmtId="0" fontId="25" fillId="7" borderId="0" xfId="0" applyFont="1" applyFill="1" applyAlignment="1">
      <alignment horizontal="center"/>
    </xf>
    <xf numFmtId="0" fontId="25" fillId="7" borderId="0" xfId="0" applyFont="1" applyFill="1" applyAlignment="1">
      <alignment horizontal="center" wrapText="1"/>
    </xf>
    <xf numFmtId="0" fontId="26" fillId="7" borderId="0" xfId="0" applyFont="1" applyFill="1"/>
    <xf numFmtId="0" fontId="26" fillId="8" borderId="0" xfId="0" applyFont="1" applyFill="1" applyAlignment="1">
      <alignment horizontal="center"/>
    </xf>
    <xf numFmtId="0" fontId="24" fillId="8" borderId="0" xfId="0" applyFont="1" applyFill="1"/>
    <xf numFmtId="0" fontId="24" fillId="8" borderId="0" xfId="0" applyFont="1" applyFill="1" applyAlignment="1">
      <alignment horizontal="center"/>
    </xf>
    <xf numFmtId="0" fontId="23" fillId="8" borderId="0" xfId="0" applyFont="1" applyFill="1" applyAlignment="1"/>
    <xf numFmtId="0" fontId="27" fillId="8" borderId="0" xfId="0" applyFont="1" applyFill="1" applyAlignment="1">
      <alignment horizontal="center"/>
    </xf>
    <xf numFmtId="2" fontId="24" fillId="8" borderId="0" xfId="0" applyNumberFormat="1" applyFont="1" applyFill="1" applyAlignment="1">
      <alignment horizontal="center"/>
    </xf>
    <xf numFmtId="44" fontId="29" fillId="7" borderId="0" xfId="1" applyFont="1" applyFill="1" applyProtection="1"/>
    <xf numFmtId="44" fontId="26" fillId="7" borderId="0" xfId="1" applyFont="1" applyFill="1" applyProtection="1"/>
    <xf numFmtId="2" fontId="16" fillId="0" borderId="0" xfId="20" applyNumberFormat="1" applyFont="1"/>
    <xf numFmtId="0" fontId="16" fillId="5" borderId="0" xfId="20" applyFont="1" applyFill="1" applyAlignment="1" applyProtection="1">
      <alignment horizontal="left"/>
    </xf>
    <xf numFmtId="0" fontId="27" fillId="5" borderId="0" xfId="0" applyFont="1" applyFill="1" applyAlignment="1">
      <alignment horizontal="center"/>
    </xf>
    <xf numFmtId="44" fontId="16" fillId="5" borderId="0" xfId="1" applyFont="1" applyFill="1"/>
    <xf numFmtId="0" fontId="26" fillId="0" borderId="0" xfId="0" applyFont="1"/>
    <xf numFmtId="0" fontId="30" fillId="0" borderId="0" xfId="0" applyFont="1"/>
    <xf numFmtId="0" fontId="30" fillId="9" borderId="0" xfId="0" applyFont="1" applyFill="1"/>
    <xf numFmtId="0" fontId="26" fillId="9" borderId="0" xfId="0" applyFont="1" applyFill="1"/>
    <xf numFmtId="0" fontId="26" fillId="9" borderId="8" xfId="0" applyFont="1" applyFill="1" applyBorder="1"/>
    <xf numFmtId="0" fontId="25" fillId="9" borderId="0" xfId="0" applyFont="1" applyFill="1" applyAlignment="1">
      <alignment horizontal="center" vertical="center"/>
    </xf>
    <xf numFmtId="0" fontId="25" fillId="9" borderId="0" xfId="0" applyFont="1" applyFill="1" applyAlignment="1">
      <alignment horizontal="center" vertical="center" wrapText="1"/>
    </xf>
    <xf numFmtId="0" fontId="30" fillId="8" borderId="0" xfId="0" applyFont="1" applyFill="1"/>
    <xf numFmtId="0" fontId="25" fillId="8" borderId="0" xfId="0" applyFont="1" applyFill="1" applyAlignment="1">
      <alignment horizontal="center" vertical="center" wrapText="1"/>
    </xf>
    <xf numFmtId="14" fontId="26" fillId="8" borderId="0" xfId="0" applyNumberFormat="1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166" fontId="26" fillId="8" borderId="8" xfId="0" applyNumberFormat="1" applyFont="1" applyFill="1" applyBorder="1"/>
    <xf numFmtId="0" fontId="3" fillId="0" borderId="0" xfId="0" applyFont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10" fillId="6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7" borderId="0" xfId="0" applyFont="1" applyFill="1" applyAlignment="1">
      <alignment horizontal="center" wrapText="1"/>
    </xf>
    <xf numFmtId="0" fontId="24" fillId="5" borderId="0" xfId="0" applyFont="1" applyFill="1" applyAlignment="1">
      <alignment horizontal="center"/>
    </xf>
    <xf numFmtId="0" fontId="28" fillId="9" borderId="0" xfId="0" applyFont="1" applyFill="1" applyAlignment="1">
      <alignment horizontal="center"/>
    </xf>
    <xf numFmtId="0" fontId="28" fillId="8" borderId="0" xfId="0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7" fillId="0" borderId="0" xfId="0" applyFont="1"/>
    <xf numFmtId="44" fontId="24" fillId="0" borderId="0" xfId="1" applyFont="1"/>
    <xf numFmtId="0" fontId="31" fillId="0" borderId="0" xfId="0" applyFont="1"/>
    <xf numFmtId="44" fontId="24" fillId="0" borderId="0" xfId="1" applyNumberFormat="1" applyFont="1"/>
    <xf numFmtId="0" fontId="24" fillId="0" borderId="0" xfId="1" applyNumberFormat="1" applyFont="1"/>
    <xf numFmtId="0" fontId="24" fillId="0" borderId="0" xfId="0" applyNumberFormat="1" applyFont="1"/>
    <xf numFmtId="9" fontId="24" fillId="0" borderId="0" xfId="2" applyFont="1"/>
    <xf numFmtId="44" fontId="24" fillId="0" borderId="0" xfId="0" applyNumberFormat="1" applyFont="1"/>
    <xf numFmtId="0" fontId="31" fillId="0" borderId="0" xfId="0" applyFont="1" applyAlignment="1">
      <alignment horizontal="center"/>
    </xf>
    <xf numFmtId="0" fontId="32" fillId="0" borderId="0" xfId="0" applyFont="1"/>
    <xf numFmtId="44" fontId="33" fillId="0" borderId="0" xfId="0" applyNumberFormat="1" applyFont="1"/>
    <xf numFmtId="0" fontId="23" fillId="0" borderId="0" xfId="0" applyFont="1"/>
  </cellXfs>
  <cellStyles count="61">
    <cellStyle name="Comma 2" xfId="4"/>
    <cellStyle name="Comma 2 10" xfId="5"/>
    <cellStyle name="Comma 2 11" xfId="6"/>
    <cellStyle name="Comma 2 2" xfId="7"/>
    <cellStyle name="Comma 2 3" xfId="8"/>
    <cellStyle name="Comma 2 4" xfId="9"/>
    <cellStyle name="Comma 2 5" xfId="10"/>
    <cellStyle name="Comma 2 6" xfId="11"/>
    <cellStyle name="Comma 2 7" xfId="12"/>
    <cellStyle name="Comma 2 8" xfId="13"/>
    <cellStyle name="Comma 2 9" xfId="14"/>
    <cellStyle name="Comma 3" xfId="15"/>
    <cellStyle name="Comma 3 2" xfId="16"/>
    <cellStyle name="Comma 3 3" xfId="17"/>
    <cellStyle name="Comma 4" xfId="18"/>
    <cellStyle name="Comma 4 2" xfId="19"/>
    <cellStyle name="Currency" xfId="1" builtinId="4"/>
    <cellStyle name="Normal" xfId="0" builtinId="0"/>
    <cellStyle name="Normal 10" xfId="20"/>
    <cellStyle name="Normal 11" xfId="21"/>
    <cellStyle name="Normal 12" xfId="22"/>
    <cellStyle name="Normal 13" xfId="3"/>
    <cellStyle name="Normal 2" xfId="23"/>
    <cellStyle name="Normal 2 2" xfId="24"/>
    <cellStyle name="Normal 2 2 2" xfId="25"/>
    <cellStyle name="Normal 2 3" xfId="26"/>
    <cellStyle name="Normal 2 4" xfId="27"/>
    <cellStyle name="Normal 2 5" xfId="28"/>
    <cellStyle name="Normal 3" xfId="29"/>
    <cellStyle name="Normal 3 2" xfId="30"/>
    <cellStyle name="Normal 3 2 2" xfId="31"/>
    <cellStyle name="Normal 3 3" xfId="32"/>
    <cellStyle name="Normal 4" xfId="33"/>
    <cellStyle name="Normal 5" xfId="34"/>
    <cellStyle name="Normal 5 2" xfId="35"/>
    <cellStyle name="Normal 5 3" xfId="36"/>
    <cellStyle name="Normal 6" xfId="37"/>
    <cellStyle name="Normal 6 2" xfId="38"/>
    <cellStyle name="Normal 6 3" xfId="39"/>
    <cellStyle name="Normal 6 3 2" xfId="40"/>
    <cellStyle name="Normal 7" xfId="41"/>
    <cellStyle name="Normal 7 2" xfId="42"/>
    <cellStyle name="Normal 8" xfId="43"/>
    <cellStyle name="Normal 8 2" xfId="44"/>
    <cellStyle name="Normal 8 3" xfId="45"/>
    <cellStyle name="Normal 9" xfId="46"/>
    <cellStyle name="Percent" xfId="2" builtinId="5"/>
    <cellStyle name="Percent 2" xfId="47"/>
    <cellStyle name="Percent 2 10" xfId="48"/>
    <cellStyle name="Percent 2 11" xfId="49"/>
    <cellStyle name="Percent 2 2" xfId="50"/>
    <cellStyle name="Percent 2 3" xfId="51"/>
    <cellStyle name="Percent 2 4" xfId="52"/>
    <cellStyle name="Percent 2 5" xfId="53"/>
    <cellStyle name="Percent 2 6" xfId="54"/>
    <cellStyle name="Percent 2 7" xfId="55"/>
    <cellStyle name="Percent 2 8" xfId="56"/>
    <cellStyle name="Percent 2 9" xfId="57"/>
    <cellStyle name="Percent 3" xfId="58"/>
    <cellStyle name="Percent 3 2" xfId="59"/>
    <cellStyle name="Percent 3 3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31"/>
  <sheetViews>
    <sheetView tabSelected="1" workbookViewId="0">
      <selection activeCell="H10" sqref="H10"/>
    </sheetView>
  </sheetViews>
  <sheetFormatPr defaultRowHeight="16.5" x14ac:dyDescent="0.3"/>
  <cols>
    <col min="1" max="1" width="31.85546875" style="64" bestFit="1" customWidth="1"/>
    <col min="2" max="2" width="20.140625" style="64" bestFit="1" customWidth="1"/>
    <col min="3" max="3" width="9.140625" style="64"/>
    <col min="4" max="4" width="22.7109375" style="64" bestFit="1" customWidth="1"/>
    <col min="5" max="5" width="9.140625" style="64"/>
    <col min="6" max="6" width="11" style="64" bestFit="1" customWidth="1"/>
    <col min="7" max="16384" width="9.140625" style="64"/>
  </cols>
  <sheetData>
    <row r="1" spans="1:8" x14ac:dyDescent="0.3">
      <c r="A1" s="110" t="s">
        <v>16</v>
      </c>
      <c r="D1" s="110" t="s">
        <v>17</v>
      </c>
      <c r="F1" s="111"/>
    </row>
    <row r="2" spans="1:8" x14ac:dyDescent="0.3">
      <c r="B2" s="112" t="s">
        <v>13</v>
      </c>
      <c r="F2" s="111" t="s">
        <v>13</v>
      </c>
    </row>
    <row r="3" spans="1:8" x14ac:dyDescent="0.3">
      <c r="A3" s="64" t="s">
        <v>18</v>
      </c>
      <c r="B3" s="113">
        <f>1099+490</f>
        <v>1589</v>
      </c>
      <c r="D3" s="64" t="s">
        <v>19</v>
      </c>
      <c r="F3" s="114"/>
      <c r="G3" s="115"/>
      <c r="H3" s="116"/>
    </row>
    <row r="4" spans="1:8" x14ac:dyDescent="0.3">
      <c r="B4" s="117"/>
      <c r="D4" s="118" t="s">
        <v>20</v>
      </c>
      <c r="F4" s="113">
        <f>75*3</f>
        <v>225</v>
      </c>
      <c r="G4" s="113"/>
      <c r="H4" s="116"/>
    </row>
    <row r="5" spans="1:8" x14ac:dyDescent="0.3">
      <c r="A5" s="64" t="s">
        <v>23</v>
      </c>
      <c r="B5" s="113">
        <f>0.4*(28*125)</f>
        <v>1400</v>
      </c>
      <c r="D5" s="118" t="s">
        <v>21</v>
      </c>
      <c r="F5" s="113">
        <v>210</v>
      </c>
      <c r="G5" s="113"/>
      <c r="H5" s="116"/>
    </row>
    <row r="6" spans="1:8" x14ac:dyDescent="0.3">
      <c r="B6" s="117"/>
      <c r="D6" s="118" t="s">
        <v>22</v>
      </c>
      <c r="F6" s="113">
        <f>15*15</f>
        <v>225</v>
      </c>
      <c r="G6" s="113"/>
      <c r="H6" s="116"/>
    </row>
    <row r="7" spans="1:8" x14ac:dyDescent="0.3">
      <c r="A7" s="64" t="s">
        <v>37</v>
      </c>
      <c r="B7" s="113">
        <f>0.05*(50495)</f>
        <v>2524.75</v>
      </c>
      <c r="F7" s="113"/>
      <c r="G7" s="113"/>
      <c r="H7" s="116"/>
    </row>
    <row r="8" spans="1:8" x14ac:dyDescent="0.3">
      <c r="B8" s="117"/>
      <c r="D8" s="64" t="s">
        <v>14</v>
      </c>
      <c r="F8" s="113">
        <f>100*6</f>
        <v>600</v>
      </c>
      <c r="G8" s="113"/>
      <c r="H8" s="116"/>
    </row>
    <row r="9" spans="1:8" x14ac:dyDescent="0.3">
      <c r="A9" s="64" t="s">
        <v>26</v>
      </c>
      <c r="B9" s="113">
        <v>2600</v>
      </c>
      <c r="D9" s="112" t="s">
        <v>24</v>
      </c>
      <c r="F9" s="113"/>
      <c r="G9" s="113"/>
      <c r="H9" s="116"/>
    </row>
    <row r="10" spans="1:8" x14ac:dyDescent="0.3">
      <c r="B10" s="117"/>
      <c r="D10" s="112" t="s">
        <v>25</v>
      </c>
      <c r="F10" s="113">
        <f>9*40</f>
        <v>360</v>
      </c>
      <c r="G10" s="113"/>
      <c r="H10" s="116"/>
    </row>
    <row r="11" spans="1:8" x14ac:dyDescent="0.3">
      <c r="A11" s="110" t="s">
        <v>28</v>
      </c>
      <c r="B11" s="117">
        <f>SUM(B3:B9)</f>
        <v>8113.75</v>
      </c>
      <c r="F11" s="113"/>
      <c r="G11" s="113"/>
      <c r="H11" s="116"/>
    </row>
    <row r="12" spans="1:8" x14ac:dyDescent="0.3">
      <c r="D12" s="64" t="s">
        <v>27</v>
      </c>
      <c r="F12" s="113">
        <v>650</v>
      </c>
      <c r="G12" s="113"/>
      <c r="H12" s="116"/>
    </row>
    <row r="13" spans="1:8" x14ac:dyDescent="0.3">
      <c r="F13" s="113"/>
      <c r="G13" s="113"/>
      <c r="H13" s="116"/>
    </row>
    <row r="14" spans="1:8" x14ac:dyDescent="0.3">
      <c r="B14" s="117"/>
      <c r="D14" s="64" t="s">
        <v>29</v>
      </c>
      <c r="F14" s="113"/>
      <c r="G14" s="113"/>
      <c r="H14" s="116"/>
    </row>
    <row r="15" spans="1:8" x14ac:dyDescent="0.3">
      <c r="B15" s="117"/>
      <c r="D15" s="64" t="s">
        <v>30</v>
      </c>
      <c r="F15" s="113">
        <f>25*2*5.7*4</f>
        <v>1140</v>
      </c>
      <c r="G15" s="113"/>
      <c r="H15" s="116"/>
    </row>
    <row r="16" spans="1:8" x14ac:dyDescent="0.3">
      <c r="B16" s="117"/>
      <c r="F16" s="113"/>
      <c r="G16" s="113"/>
      <c r="H16" s="116"/>
    </row>
    <row r="17" spans="1:8" x14ac:dyDescent="0.3">
      <c r="B17" s="117"/>
      <c r="D17" s="64" t="s">
        <v>15</v>
      </c>
      <c r="F17" s="113">
        <v>150</v>
      </c>
      <c r="G17" s="113"/>
      <c r="H17" s="116"/>
    </row>
    <row r="18" spans="1:8" ht="25.5" x14ac:dyDescent="0.35">
      <c r="A18" s="119" t="s">
        <v>31</v>
      </c>
      <c r="B18" s="120">
        <f>B11-F31</f>
        <v>1428.75</v>
      </c>
      <c r="F18" s="113"/>
      <c r="G18" s="113"/>
      <c r="H18" s="116"/>
    </row>
    <row r="19" spans="1:8" x14ac:dyDescent="0.3">
      <c r="D19" s="64" t="s">
        <v>32</v>
      </c>
      <c r="F19" s="113">
        <v>50</v>
      </c>
      <c r="G19" s="113"/>
      <c r="H19" s="116"/>
    </row>
    <row r="20" spans="1:8" ht="25.5" x14ac:dyDescent="0.35">
      <c r="A20" s="121" t="s">
        <v>161</v>
      </c>
      <c r="B20" s="120">
        <f>B18+B3</f>
        <v>3017.75</v>
      </c>
      <c r="F20" s="113"/>
      <c r="G20" s="113"/>
      <c r="H20" s="116"/>
    </row>
    <row r="21" spans="1:8" x14ac:dyDescent="0.3">
      <c r="D21" s="64" t="s">
        <v>33</v>
      </c>
      <c r="F21" s="113">
        <v>200</v>
      </c>
      <c r="G21" s="113"/>
      <c r="H21" s="116"/>
    </row>
    <row r="22" spans="1:8" x14ac:dyDescent="0.3">
      <c r="F22" s="113"/>
      <c r="G22" s="113"/>
      <c r="H22" s="116"/>
    </row>
    <row r="23" spans="1:8" x14ac:dyDescent="0.3">
      <c r="D23" s="64" t="s">
        <v>34</v>
      </c>
      <c r="F23" s="113">
        <v>25</v>
      </c>
      <c r="G23" s="113"/>
      <c r="H23" s="116"/>
    </row>
    <row r="24" spans="1:8" x14ac:dyDescent="0.3">
      <c r="F24" s="113"/>
      <c r="G24" s="113"/>
      <c r="H24" s="116"/>
    </row>
    <row r="25" spans="1:8" x14ac:dyDescent="0.3">
      <c r="D25" s="64" t="s">
        <v>35</v>
      </c>
      <c r="F25" s="113">
        <f>8*25</f>
        <v>200</v>
      </c>
      <c r="G25" s="113"/>
      <c r="H25" s="116"/>
    </row>
    <row r="26" spans="1:8" x14ac:dyDescent="0.3">
      <c r="D26" s="110"/>
      <c r="F26" s="113"/>
      <c r="G26" s="113"/>
      <c r="H26" s="116"/>
    </row>
    <row r="27" spans="1:8" x14ac:dyDescent="0.3">
      <c r="D27" s="64" t="s">
        <v>36</v>
      </c>
      <c r="F27" s="113">
        <v>50</v>
      </c>
      <c r="G27" s="117"/>
      <c r="H27" s="116"/>
    </row>
    <row r="28" spans="1:8" x14ac:dyDescent="0.3">
      <c r="F28" s="113"/>
      <c r="G28" s="117"/>
      <c r="H28" s="116"/>
    </row>
    <row r="29" spans="1:8" x14ac:dyDescent="0.3">
      <c r="D29" s="64" t="s">
        <v>26</v>
      </c>
      <c r="F29" s="113">
        <f>B9</f>
        <v>2600</v>
      </c>
      <c r="G29" s="117"/>
      <c r="H29" s="116"/>
    </row>
    <row r="30" spans="1:8" x14ac:dyDescent="0.3">
      <c r="F30" s="113"/>
      <c r="G30" s="117"/>
      <c r="H30" s="116"/>
    </row>
    <row r="31" spans="1:8" x14ac:dyDescent="0.3">
      <c r="D31" s="110" t="s">
        <v>28</v>
      </c>
      <c r="F31" s="113">
        <f>SUM(F4:F30)</f>
        <v>6685</v>
      </c>
      <c r="G31" s="113"/>
      <c r="H31" s="116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36"/>
  <sheetViews>
    <sheetView topLeftCell="A22" zoomScaleNormal="100" workbookViewId="0">
      <selection activeCell="G37" sqref="G37"/>
    </sheetView>
  </sheetViews>
  <sheetFormatPr defaultRowHeight="15" x14ac:dyDescent="0.25"/>
  <cols>
    <col min="2" max="2" width="15.140625" customWidth="1"/>
  </cols>
  <sheetData>
    <row r="1" spans="1:9" ht="18.75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</row>
    <row r="3" spans="1:9" x14ac:dyDescent="0.25">
      <c r="A3">
        <v>1</v>
      </c>
      <c r="B3" t="s">
        <v>1</v>
      </c>
    </row>
    <row r="5" spans="1:9" x14ac:dyDescent="0.25">
      <c r="A5">
        <v>2</v>
      </c>
      <c r="B5" t="s">
        <v>2</v>
      </c>
    </row>
    <row r="7" spans="1:9" x14ac:dyDescent="0.25">
      <c r="A7">
        <v>3</v>
      </c>
      <c r="B7" t="s">
        <v>11</v>
      </c>
    </row>
    <row r="9" spans="1:9" x14ac:dyDescent="0.25">
      <c r="A9">
        <v>4</v>
      </c>
      <c r="B9" t="s">
        <v>10</v>
      </c>
    </row>
    <row r="11" spans="1:9" x14ac:dyDescent="0.25">
      <c r="A11">
        <v>5</v>
      </c>
      <c r="B11" t="s">
        <v>9</v>
      </c>
    </row>
    <row r="13" spans="1:9" x14ac:dyDescent="0.25">
      <c r="A13">
        <v>6</v>
      </c>
      <c r="B13" t="s">
        <v>12</v>
      </c>
    </row>
    <row r="15" spans="1:9" x14ac:dyDescent="0.25">
      <c r="A15">
        <v>7</v>
      </c>
      <c r="B15" t="s">
        <v>3</v>
      </c>
    </row>
    <row r="17" spans="1:3" x14ac:dyDescent="0.25">
      <c r="A17">
        <v>8</v>
      </c>
      <c r="B17" t="s">
        <v>4</v>
      </c>
    </row>
    <row r="19" spans="1:3" x14ac:dyDescent="0.25">
      <c r="A19">
        <v>9</v>
      </c>
      <c r="B19" t="s">
        <v>5</v>
      </c>
    </row>
    <row r="21" spans="1:3" x14ac:dyDescent="0.25">
      <c r="A21">
        <v>10</v>
      </c>
      <c r="B21" t="s">
        <v>47</v>
      </c>
    </row>
    <row r="23" spans="1:3" x14ac:dyDescent="0.25">
      <c r="A23">
        <v>11</v>
      </c>
      <c r="B23" t="s">
        <v>6</v>
      </c>
    </row>
    <row r="25" spans="1:3" x14ac:dyDescent="0.25">
      <c r="A25">
        <v>12</v>
      </c>
      <c r="B25" s="10" t="s">
        <v>106</v>
      </c>
    </row>
    <row r="27" spans="1:3" x14ac:dyDescent="0.25">
      <c r="A27">
        <v>13</v>
      </c>
      <c r="B27" t="s">
        <v>7</v>
      </c>
      <c r="C27" s="4">
        <v>50.23</v>
      </c>
    </row>
    <row r="29" spans="1:3" x14ac:dyDescent="0.25">
      <c r="A29">
        <v>14</v>
      </c>
      <c r="B29" t="s">
        <v>8</v>
      </c>
      <c r="C29" s="3">
        <v>3.4987499999999998</v>
      </c>
    </row>
    <row r="31" spans="1:3" x14ac:dyDescent="0.25">
      <c r="A31">
        <v>15</v>
      </c>
      <c r="B31" t="s">
        <v>45</v>
      </c>
      <c r="C31">
        <v>0.05</v>
      </c>
    </row>
    <row r="33" spans="1:3" x14ac:dyDescent="0.25">
      <c r="A33">
        <v>16</v>
      </c>
      <c r="B33" t="s">
        <v>46</v>
      </c>
    </row>
    <row r="35" spans="1:3" x14ac:dyDescent="0.25">
      <c r="A35">
        <v>17</v>
      </c>
      <c r="C35" t="s">
        <v>104</v>
      </c>
    </row>
    <row r="36" spans="1:3" x14ac:dyDescent="0.25">
      <c r="A36">
        <v>18</v>
      </c>
      <c r="B36" t="s">
        <v>105</v>
      </c>
    </row>
  </sheetData>
  <mergeCells count="1">
    <mergeCell ref="A1:I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13"/>
  <sheetViews>
    <sheetView zoomScale="130" zoomScaleNormal="130" workbookViewId="0">
      <selection activeCell="Q12" sqref="Q12"/>
    </sheetView>
  </sheetViews>
  <sheetFormatPr defaultRowHeight="15" x14ac:dyDescent="0.25"/>
  <cols>
    <col min="2" max="2" width="25.140625" customWidth="1"/>
    <col min="3" max="3" width="2.140625" customWidth="1"/>
    <col min="4" max="4" width="2.28515625" customWidth="1"/>
    <col min="5" max="5" width="25" customWidth="1"/>
    <col min="6" max="7" width="2.140625" customWidth="1"/>
    <col min="8" max="8" width="13.85546875" customWidth="1"/>
    <col min="9" max="10" width="9.5703125" customWidth="1"/>
    <col min="11" max="11" width="2.28515625" customWidth="1"/>
    <col min="12" max="12" width="2.140625" customWidth="1"/>
    <col min="13" max="13" width="6.5703125" customWidth="1"/>
    <col min="15" max="15" width="13" customWidth="1"/>
    <col min="16" max="16" width="14" customWidth="1"/>
  </cols>
  <sheetData>
    <row r="1" spans="1:16" ht="21" x14ac:dyDescent="0.35">
      <c r="A1" s="5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6" ht="18.75" x14ac:dyDescent="0.3">
      <c r="A2" s="6" t="s">
        <v>40</v>
      </c>
      <c r="B2" s="14" t="s">
        <v>41</v>
      </c>
      <c r="C2" s="8"/>
      <c r="D2" s="8"/>
      <c r="E2" s="21" t="s">
        <v>42</v>
      </c>
      <c r="F2" s="7"/>
      <c r="G2" s="9"/>
      <c r="H2" s="98" t="s">
        <v>43</v>
      </c>
      <c r="I2" s="98"/>
      <c r="J2" s="98"/>
      <c r="M2" s="97" t="s">
        <v>48</v>
      </c>
      <c r="N2" s="97"/>
      <c r="O2" s="97"/>
      <c r="P2" s="97"/>
    </row>
    <row r="3" spans="1:16" ht="63" customHeight="1" x14ac:dyDescent="0.25">
      <c r="B3" s="15" t="s">
        <v>39</v>
      </c>
      <c r="C3" s="12"/>
      <c r="D3" s="12"/>
      <c r="E3" s="22" t="s">
        <v>44</v>
      </c>
      <c r="F3" s="11"/>
      <c r="G3" s="12"/>
      <c r="H3" s="99" t="s">
        <v>63</v>
      </c>
      <c r="I3" s="99"/>
      <c r="J3" s="99"/>
      <c r="K3" s="12"/>
      <c r="L3" s="12"/>
      <c r="M3" s="96" t="s">
        <v>67</v>
      </c>
      <c r="N3" s="96"/>
      <c r="O3" s="96"/>
      <c r="P3" s="96"/>
    </row>
    <row r="4" spans="1:16" ht="15.75" thickBot="1" x14ac:dyDescent="0.3">
      <c r="B4" s="16"/>
      <c r="E4" s="23"/>
      <c r="H4" s="26"/>
      <c r="I4" s="27" t="s">
        <v>64</v>
      </c>
      <c r="J4" s="27" t="s">
        <v>65</v>
      </c>
      <c r="M4" s="28"/>
      <c r="N4" s="29" t="s">
        <v>59</v>
      </c>
      <c r="O4" s="29" t="s">
        <v>61</v>
      </c>
      <c r="P4" s="29" t="s">
        <v>62</v>
      </c>
    </row>
    <row r="5" spans="1:16" ht="17.25" thickTop="1" thickBot="1" x14ac:dyDescent="0.3">
      <c r="B5" s="17">
        <v>20.43</v>
      </c>
      <c r="E5" s="24">
        <v>53.45</v>
      </c>
      <c r="F5" s="2"/>
      <c r="H5" s="26" t="s">
        <v>54</v>
      </c>
      <c r="I5" s="26">
        <v>44</v>
      </c>
      <c r="J5" s="26">
        <v>45</v>
      </c>
      <c r="M5" s="28" t="s">
        <v>49</v>
      </c>
      <c r="N5" s="28">
        <v>5400</v>
      </c>
      <c r="O5" s="30">
        <v>3.55</v>
      </c>
      <c r="P5" s="47"/>
    </row>
    <row r="6" spans="1:16" ht="17.25" thickTop="1" thickBot="1" x14ac:dyDescent="0.3">
      <c r="B6" s="17">
        <v>543.87</v>
      </c>
      <c r="E6" s="25">
        <v>-25.6</v>
      </c>
      <c r="F6" s="1"/>
      <c r="H6" s="26" t="s">
        <v>55</v>
      </c>
      <c r="I6" s="26">
        <v>48</v>
      </c>
      <c r="J6" s="26">
        <v>49</v>
      </c>
      <c r="M6" s="28" t="s">
        <v>50</v>
      </c>
      <c r="N6" s="28">
        <v>9750</v>
      </c>
      <c r="O6" s="30">
        <v>3.65</v>
      </c>
      <c r="P6" s="47"/>
    </row>
    <row r="7" spans="1:16" ht="17.25" thickTop="1" thickBot="1" x14ac:dyDescent="0.3">
      <c r="B7" s="18">
        <v>22.98</v>
      </c>
      <c r="E7" s="25">
        <v>605.45000000000005</v>
      </c>
      <c r="F7" s="1"/>
      <c r="H7" s="26" t="s">
        <v>56</v>
      </c>
      <c r="I7" s="26">
        <v>47</v>
      </c>
      <c r="J7" s="26">
        <v>45</v>
      </c>
      <c r="M7" s="28" t="s">
        <v>51</v>
      </c>
      <c r="N7" s="28">
        <v>20400</v>
      </c>
      <c r="O7" s="30">
        <v>3.6</v>
      </c>
      <c r="P7" s="47"/>
    </row>
    <row r="8" spans="1:16" ht="17.25" thickTop="1" thickBot="1" x14ac:dyDescent="0.3">
      <c r="B8" s="18">
        <v>68.75</v>
      </c>
      <c r="E8" s="25">
        <v>-420.48</v>
      </c>
      <c r="F8" s="1"/>
      <c r="H8" s="26" t="s">
        <v>57</v>
      </c>
      <c r="I8" s="26">
        <v>39</v>
      </c>
      <c r="J8" s="26">
        <v>40</v>
      </c>
      <c r="M8" s="28" t="s">
        <v>52</v>
      </c>
      <c r="N8" s="28">
        <v>5300</v>
      </c>
      <c r="O8" s="30">
        <v>3.44</v>
      </c>
      <c r="P8" s="47"/>
    </row>
    <row r="9" spans="1:16" ht="17.25" thickTop="1" thickBot="1" x14ac:dyDescent="0.3">
      <c r="B9" s="18">
        <v>54.21</v>
      </c>
      <c r="E9" s="25">
        <v>-48.65</v>
      </c>
      <c r="F9" s="1"/>
      <c r="H9" s="26" t="s">
        <v>58</v>
      </c>
      <c r="I9" s="26">
        <v>45</v>
      </c>
      <c r="J9" s="26">
        <v>45</v>
      </c>
      <c r="M9" s="28" t="s">
        <v>53</v>
      </c>
      <c r="N9" s="28">
        <v>11400</v>
      </c>
      <c r="O9" s="30">
        <v>3.58</v>
      </c>
      <c r="P9" s="47"/>
    </row>
    <row r="10" spans="1:16" ht="16.5" thickTop="1" thickBot="1" x14ac:dyDescent="0.3">
      <c r="B10" s="19"/>
      <c r="E10" s="23"/>
      <c r="H10" s="26"/>
      <c r="I10" s="26"/>
      <c r="J10" s="26"/>
      <c r="M10" s="28"/>
      <c r="N10" s="28"/>
      <c r="O10" s="28"/>
      <c r="P10" s="31"/>
    </row>
    <row r="11" spans="1:16" ht="16.5" thickTop="1" thickBot="1" x14ac:dyDescent="0.3">
      <c r="B11" s="20"/>
      <c r="E11" s="46"/>
      <c r="F11" s="13"/>
      <c r="H11" s="26"/>
      <c r="I11" s="52"/>
      <c r="J11" s="52"/>
      <c r="M11" s="28"/>
      <c r="N11" s="28"/>
      <c r="O11" s="28" t="s">
        <v>60</v>
      </c>
      <c r="P11" s="51"/>
    </row>
    <row r="12" spans="1:16" ht="16.5" thickTop="1" thickBot="1" x14ac:dyDescent="0.3">
      <c r="M12" s="28"/>
      <c r="N12" s="28"/>
      <c r="O12" s="28" t="s">
        <v>66</v>
      </c>
      <c r="P12" s="53"/>
    </row>
    <row r="13" spans="1:16" ht="15.75" thickTop="1" x14ac:dyDescent="0.25"/>
  </sheetData>
  <mergeCells count="4">
    <mergeCell ref="M3:P3"/>
    <mergeCell ref="M2:P2"/>
    <mergeCell ref="H2:J2"/>
    <mergeCell ref="H3:J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26"/>
  <sheetViews>
    <sheetView workbookViewId="0">
      <selection activeCell="J24" sqref="J24"/>
    </sheetView>
  </sheetViews>
  <sheetFormatPr defaultRowHeight="14.25" x14ac:dyDescent="0.2"/>
  <cols>
    <col min="1" max="1" width="9.140625" style="32"/>
    <col min="2" max="2" width="12.5703125" style="32" customWidth="1"/>
    <col min="3" max="3" width="9.140625" style="32"/>
    <col min="4" max="4" width="12.5703125" style="32" customWidth="1"/>
    <col min="5" max="5" width="16.85546875" style="32" customWidth="1"/>
    <col min="6" max="6" width="12.42578125" style="32" customWidth="1"/>
    <col min="7" max="7" width="16.140625" style="32" customWidth="1"/>
    <col min="8" max="8" width="9.140625" style="32"/>
    <col min="9" max="9" width="30.28515625" style="32" customWidth="1"/>
    <col min="10" max="10" width="23" style="32" customWidth="1"/>
    <col min="11" max="16384" width="9.140625" style="32"/>
  </cols>
  <sheetData>
    <row r="1" spans="1:12" ht="26.25" x14ac:dyDescent="0.4">
      <c r="A1" s="104" t="s">
        <v>92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0.25" x14ac:dyDescent="0.3">
      <c r="B2" s="103" t="s">
        <v>93</v>
      </c>
      <c r="C2" s="103"/>
      <c r="D2" s="103"/>
      <c r="E2" s="103"/>
      <c r="F2" s="39"/>
      <c r="I2" s="103" t="s">
        <v>94</v>
      </c>
      <c r="J2" s="103"/>
      <c r="K2" s="103"/>
      <c r="L2" s="103"/>
    </row>
    <row r="3" spans="1:12" ht="7.5" customHeight="1" x14ac:dyDescent="0.3">
      <c r="B3" s="39"/>
      <c r="C3" s="39"/>
      <c r="D3" s="39"/>
      <c r="E3" s="39"/>
      <c r="F3" s="39"/>
      <c r="I3" s="39"/>
      <c r="J3" s="39"/>
      <c r="K3" s="39"/>
      <c r="L3" s="39"/>
    </row>
    <row r="4" spans="1:12" ht="29.25" thickBot="1" x14ac:dyDescent="0.25">
      <c r="B4" s="40" t="s">
        <v>68</v>
      </c>
      <c r="C4" s="40" t="s">
        <v>69</v>
      </c>
      <c r="D4" s="41" t="s">
        <v>95</v>
      </c>
      <c r="E4" s="41" t="s">
        <v>90</v>
      </c>
      <c r="F4" s="41" t="s">
        <v>98</v>
      </c>
      <c r="G4" s="34" t="s">
        <v>99</v>
      </c>
      <c r="I4" s="40" t="s">
        <v>77</v>
      </c>
      <c r="J4" s="33" t="s">
        <v>87</v>
      </c>
      <c r="K4" s="36"/>
      <c r="L4" s="36"/>
    </row>
    <row r="5" spans="1:12" ht="17.25" thickTop="1" thickBot="1" x14ac:dyDescent="0.3">
      <c r="B5" s="32" t="s">
        <v>49</v>
      </c>
      <c r="C5" s="32">
        <v>25</v>
      </c>
      <c r="D5" s="32">
        <v>190.2</v>
      </c>
      <c r="E5" s="54"/>
      <c r="F5" s="55"/>
      <c r="G5" s="37"/>
      <c r="I5" s="42" t="s">
        <v>78</v>
      </c>
      <c r="J5" s="43">
        <f>C16*106.49</f>
        <v>0</v>
      </c>
      <c r="K5" s="36"/>
      <c r="L5" s="36"/>
    </row>
    <row r="6" spans="1:12" ht="16.5" thickTop="1" thickBot="1" x14ac:dyDescent="0.25">
      <c r="B6" s="32" t="s">
        <v>50</v>
      </c>
      <c r="C6" s="32">
        <v>40</v>
      </c>
      <c r="D6" s="32">
        <v>181.2</v>
      </c>
      <c r="E6" s="54"/>
      <c r="G6" s="37"/>
      <c r="I6" s="44" t="s">
        <v>102</v>
      </c>
      <c r="J6" s="43">
        <f>C16*122.49</f>
        <v>0</v>
      </c>
      <c r="K6" s="36"/>
      <c r="L6" s="36"/>
    </row>
    <row r="7" spans="1:12" ht="16.5" thickTop="1" thickBot="1" x14ac:dyDescent="0.25">
      <c r="B7" s="32" t="s">
        <v>51</v>
      </c>
      <c r="C7" s="32">
        <v>80</v>
      </c>
      <c r="D7" s="32">
        <v>172.4</v>
      </c>
      <c r="E7" s="54"/>
      <c r="G7" s="37"/>
      <c r="I7" s="42" t="s">
        <v>79</v>
      </c>
      <c r="J7" s="43">
        <f>C16*29.58</f>
        <v>0</v>
      </c>
      <c r="K7" s="36"/>
      <c r="L7" s="36"/>
    </row>
    <row r="8" spans="1:12" ht="16.5" thickTop="1" thickBot="1" x14ac:dyDescent="0.25">
      <c r="B8" s="32" t="s">
        <v>70</v>
      </c>
      <c r="C8" s="32">
        <v>110</v>
      </c>
      <c r="D8" s="32">
        <v>162.80000000000001</v>
      </c>
      <c r="E8" s="54"/>
      <c r="G8" s="37"/>
      <c r="I8" s="44" t="s">
        <v>103</v>
      </c>
      <c r="J8" s="43">
        <f>C16*17.96</f>
        <v>0</v>
      </c>
      <c r="K8" s="36"/>
      <c r="L8" s="36"/>
    </row>
    <row r="9" spans="1:12" ht="16.5" thickTop="1" thickBot="1" x14ac:dyDescent="0.25">
      <c r="B9" s="32" t="s">
        <v>71</v>
      </c>
      <c r="C9" s="32">
        <v>75</v>
      </c>
      <c r="D9" s="32">
        <v>184.8</v>
      </c>
      <c r="E9" s="54"/>
      <c r="G9" s="37"/>
      <c r="I9" s="42" t="s">
        <v>80</v>
      </c>
      <c r="J9" s="43">
        <f>C16*16.43</f>
        <v>0</v>
      </c>
      <c r="K9" s="36"/>
      <c r="L9" s="36"/>
    </row>
    <row r="10" spans="1:12" ht="16.5" thickTop="1" thickBot="1" x14ac:dyDescent="0.25">
      <c r="B10" s="32" t="s">
        <v>72</v>
      </c>
      <c r="C10" s="32">
        <v>60</v>
      </c>
      <c r="D10" s="32">
        <v>170.1</v>
      </c>
      <c r="E10" s="54"/>
      <c r="G10" s="37"/>
      <c r="I10" s="42" t="s">
        <v>81</v>
      </c>
      <c r="J10" s="43">
        <f>C16*23.79</f>
        <v>0</v>
      </c>
      <c r="K10" s="36"/>
      <c r="L10" s="36"/>
    </row>
    <row r="11" spans="1:12" ht="16.5" thickTop="1" thickBot="1" x14ac:dyDescent="0.25">
      <c r="B11" s="32" t="s">
        <v>73</v>
      </c>
      <c r="C11" s="32">
        <v>40</v>
      </c>
      <c r="D11" s="32">
        <v>147.80000000000001</v>
      </c>
      <c r="E11" s="54"/>
      <c r="G11" s="37"/>
      <c r="I11" s="42" t="s">
        <v>82</v>
      </c>
      <c r="J11" s="43">
        <f>C16*0.73</f>
        <v>0</v>
      </c>
      <c r="K11" s="36"/>
      <c r="L11" s="36"/>
    </row>
    <row r="12" spans="1:12" ht="17.25" thickTop="1" thickBot="1" x14ac:dyDescent="0.3">
      <c r="B12" s="32" t="s">
        <v>74</v>
      </c>
      <c r="C12" s="32">
        <v>22</v>
      </c>
      <c r="D12" s="32">
        <v>167.4</v>
      </c>
      <c r="E12" s="54"/>
      <c r="G12" s="37"/>
      <c r="I12" s="35" t="s">
        <v>88</v>
      </c>
      <c r="J12" s="55"/>
      <c r="K12" s="36"/>
      <c r="L12" s="36"/>
    </row>
    <row r="13" spans="1:12" ht="15.75" thickTop="1" thickBot="1" x14ac:dyDescent="0.25">
      <c r="B13" s="32" t="s">
        <v>75</v>
      </c>
      <c r="C13" s="32">
        <v>13</v>
      </c>
      <c r="D13" s="32">
        <v>164</v>
      </c>
      <c r="E13" s="54"/>
      <c r="G13" s="37"/>
      <c r="J13" s="37"/>
    </row>
    <row r="14" spans="1:12" ht="15.75" thickTop="1" thickBot="1" x14ac:dyDescent="0.25">
      <c r="B14" s="32" t="s">
        <v>76</v>
      </c>
      <c r="C14" s="32">
        <v>80</v>
      </c>
      <c r="D14" s="32">
        <v>155.19999999999999</v>
      </c>
      <c r="E14" s="54"/>
      <c r="G14" s="37"/>
      <c r="I14" s="40" t="s">
        <v>83</v>
      </c>
      <c r="J14" s="37"/>
    </row>
    <row r="15" spans="1:12" ht="15.75" thickTop="1" thickBot="1" x14ac:dyDescent="0.25">
      <c r="C15" s="59"/>
      <c r="I15" s="45" t="s">
        <v>84</v>
      </c>
      <c r="J15" s="37">
        <f>C16*3.07</f>
        <v>0</v>
      </c>
    </row>
    <row r="16" spans="1:12" ht="16.5" thickTop="1" thickBot="1" x14ac:dyDescent="0.3">
      <c r="B16" s="57" t="s">
        <v>28</v>
      </c>
      <c r="C16" s="58"/>
      <c r="D16" s="38"/>
      <c r="E16" s="56"/>
      <c r="F16" s="38"/>
      <c r="G16" s="61">
        <f>E16*F5</f>
        <v>0</v>
      </c>
      <c r="H16" s="60"/>
      <c r="I16" s="45" t="s">
        <v>85</v>
      </c>
      <c r="J16" s="37">
        <f>C16*10.04</f>
        <v>0</v>
      </c>
    </row>
    <row r="17" spans="2:10" ht="15.75" thickTop="1" thickBot="1" x14ac:dyDescent="0.25">
      <c r="I17" s="45" t="s">
        <v>86</v>
      </c>
      <c r="J17" s="37">
        <f>C16*18.98</f>
        <v>0</v>
      </c>
    </row>
    <row r="18" spans="2:10" ht="16.5" thickTop="1" thickBot="1" x14ac:dyDescent="0.3">
      <c r="I18" s="35" t="s">
        <v>89</v>
      </c>
      <c r="J18" s="61"/>
    </row>
    <row r="19" spans="2:10" ht="16.5" thickTop="1" thickBot="1" x14ac:dyDescent="0.3">
      <c r="B19" s="100" t="s">
        <v>96</v>
      </c>
      <c r="C19" s="100"/>
      <c r="D19" s="100"/>
      <c r="E19" s="61"/>
      <c r="F19" s="38"/>
    </row>
    <row r="20" spans="2:10" ht="16.5" thickTop="1" thickBot="1" x14ac:dyDescent="0.3">
      <c r="E20" s="62"/>
      <c r="I20" s="35" t="s">
        <v>91</v>
      </c>
      <c r="J20" s="61"/>
    </row>
    <row r="21" spans="2:10" ht="16.5" thickTop="1" thickBot="1" x14ac:dyDescent="0.3">
      <c r="B21" s="101" t="s">
        <v>97</v>
      </c>
      <c r="C21" s="101"/>
      <c r="D21" s="102"/>
      <c r="E21" s="63"/>
      <c r="F21" s="60"/>
    </row>
    <row r="22" spans="2:10" ht="15.75" thickTop="1" thickBot="1" x14ac:dyDescent="0.25"/>
    <row r="23" spans="2:10" ht="16.5" thickTop="1" thickBot="1" x14ac:dyDescent="0.3">
      <c r="B23" s="100" t="s">
        <v>101</v>
      </c>
      <c r="C23" s="100"/>
      <c r="D23" s="100"/>
      <c r="E23" s="61"/>
      <c r="F23" s="60"/>
    </row>
    <row r="24" spans="2:10" ht="15.75" thickTop="1" thickBot="1" x14ac:dyDescent="0.25"/>
    <row r="25" spans="2:10" ht="16.5" thickTop="1" thickBot="1" x14ac:dyDescent="0.3">
      <c r="B25" s="101" t="s">
        <v>100</v>
      </c>
      <c r="C25" s="101"/>
      <c r="D25" s="102"/>
      <c r="E25" s="61"/>
    </row>
    <row r="26" spans="2:10" ht="15" thickTop="1" x14ac:dyDescent="0.2"/>
  </sheetData>
  <mergeCells count="7">
    <mergeCell ref="B23:D23"/>
    <mergeCell ref="B25:D25"/>
    <mergeCell ref="B2:E2"/>
    <mergeCell ref="I2:L2"/>
    <mergeCell ref="A1:L1"/>
    <mergeCell ref="B19:D19"/>
    <mergeCell ref="B21:D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F44"/>
  <sheetViews>
    <sheetView topLeftCell="B34" zoomScaleNormal="100" workbookViewId="0">
      <selection activeCell="H8" sqref="H8"/>
    </sheetView>
  </sheetViews>
  <sheetFormatPr defaultRowHeight="16.5" x14ac:dyDescent="0.3"/>
  <cols>
    <col min="1" max="2" width="9.140625" style="64"/>
    <col min="3" max="3" width="25.5703125" style="64" bestFit="1" customWidth="1"/>
    <col min="4" max="4" width="23.28515625" style="64" bestFit="1" customWidth="1"/>
    <col min="5" max="5" width="18.85546875" style="64" customWidth="1"/>
    <col min="6" max="16384" width="9.140625" style="64"/>
  </cols>
  <sheetData>
    <row r="1" spans="2:6" ht="20.25" x14ac:dyDescent="0.3">
      <c r="B1" s="74" t="s">
        <v>121</v>
      </c>
      <c r="C1" s="74"/>
      <c r="D1" s="72"/>
      <c r="E1" s="72"/>
      <c r="F1" s="72"/>
    </row>
    <row r="2" spans="2:6" x14ac:dyDescent="0.3">
      <c r="B2" s="65" t="s">
        <v>117</v>
      </c>
      <c r="C2" s="66" t="s">
        <v>118</v>
      </c>
      <c r="D2" s="66" t="s">
        <v>119</v>
      </c>
      <c r="E2" s="66" t="s">
        <v>120</v>
      </c>
      <c r="F2" s="75" t="s">
        <v>122</v>
      </c>
    </row>
    <row r="3" spans="2:6" x14ac:dyDescent="0.3">
      <c r="B3" s="67">
        <v>2007</v>
      </c>
      <c r="C3" s="71">
        <v>37.200000000000003</v>
      </c>
      <c r="D3" s="73">
        <v>36.200000000000003</v>
      </c>
      <c r="E3" s="73">
        <v>48.7</v>
      </c>
      <c r="F3" s="76">
        <f>AVERAGE(C3:E3)</f>
        <v>40.700000000000003</v>
      </c>
    </row>
    <row r="4" spans="2:6" x14ac:dyDescent="0.3">
      <c r="B4" s="67">
        <v>2008</v>
      </c>
      <c r="C4" s="71">
        <v>37.6</v>
      </c>
      <c r="D4" s="73">
        <v>33.200000000000003</v>
      </c>
      <c r="E4" s="73">
        <v>49.8</v>
      </c>
      <c r="F4" s="76">
        <f t="shared" ref="F4:F12" si="0">AVERAGE(C4:E4)</f>
        <v>40.200000000000003</v>
      </c>
    </row>
    <row r="5" spans="2:6" x14ac:dyDescent="0.3">
      <c r="B5" s="67">
        <v>2009</v>
      </c>
      <c r="C5" s="71">
        <v>44.4</v>
      </c>
      <c r="D5" s="73">
        <v>40.1</v>
      </c>
      <c r="E5" s="73">
        <v>54.2</v>
      </c>
      <c r="F5" s="76">
        <f t="shared" si="0"/>
        <v>46.233333333333327</v>
      </c>
    </row>
    <row r="6" spans="2:6" x14ac:dyDescent="0.3">
      <c r="B6" s="67">
        <v>2010</v>
      </c>
      <c r="C6" s="71">
        <v>41.7</v>
      </c>
      <c r="D6" s="73">
        <v>38.5</v>
      </c>
      <c r="E6" s="73">
        <v>51.1</v>
      </c>
      <c r="F6" s="76">
        <f t="shared" si="0"/>
        <v>43.766666666666673</v>
      </c>
    </row>
    <row r="7" spans="2:6" x14ac:dyDescent="0.3">
      <c r="B7" s="67">
        <v>2011</v>
      </c>
      <c r="C7" s="71">
        <v>36.1</v>
      </c>
      <c r="D7" s="73">
        <v>35.5</v>
      </c>
      <c r="E7" s="73">
        <v>46.8</v>
      </c>
      <c r="F7" s="76">
        <f t="shared" si="0"/>
        <v>39.466666666666661</v>
      </c>
    </row>
    <row r="8" spans="2:6" x14ac:dyDescent="0.3">
      <c r="B8" s="67">
        <v>2012</v>
      </c>
      <c r="C8" s="71">
        <v>28.1</v>
      </c>
      <c r="D8" s="73">
        <v>22.6</v>
      </c>
      <c r="E8" s="73">
        <v>44.2</v>
      </c>
      <c r="F8" s="76">
        <f t="shared" si="0"/>
        <v>31.633333333333336</v>
      </c>
    </row>
    <row r="9" spans="2:6" x14ac:dyDescent="0.3">
      <c r="B9" s="67">
        <v>2013</v>
      </c>
      <c r="C9" s="71">
        <v>36.9</v>
      </c>
      <c r="D9" s="73">
        <v>36.1</v>
      </c>
      <c r="E9" s="73">
        <v>44.3</v>
      </c>
      <c r="F9" s="76">
        <f t="shared" si="0"/>
        <v>39.1</v>
      </c>
    </row>
    <row r="10" spans="2:6" x14ac:dyDescent="0.3">
      <c r="B10" s="67">
        <v>2014</v>
      </c>
      <c r="C10" s="71">
        <v>47.5</v>
      </c>
      <c r="D10" s="73">
        <v>44.2</v>
      </c>
      <c r="E10" s="73">
        <v>18.600000000000001</v>
      </c>
      <c r="F10" s="76">
        <f t="shared" si="0"/>
        <v>36.766666666666673</v>
      </c>
    </row>
    <row r="11" spans="2:6" x14ac:dyDescent="0.3">
      <c r="B11" s="67">
        <v>2015</v>
      </c>
      <c r="C11" s="71">
        <v>43.4</v>
      </c>
      <c r="D11" s="73">
        <v>40.200000000000003</v>
      </c>
      <c r="E11" s="73">
        <v>55.7</v>
      </c>
      <c r="F11" s="76">
        <f t="shared" si="0"/>
        <v>46.433333333333337</v>
      </c>
    </row>
    <row r="12" spans="2:6" x14ac:dyDescent="0.3">
      <c r="B12" s="67">
        <v>2016</v>
      </c>
      <c r="C12" s="71">
        <v>40.200000000000003</v>
      </c>
      <c r="D12" s="73">
        <v>38.700000000000003</v>
      </c>
      <c r="E12" s="73">
        <v>49.8</v>
      </c>
      <c r="F12" s="76">
        <f t="shared" si="0"/>
        <v>42.9</v>
      </c>
    </row>
    <row r="14" spans="2:6" ht="18.75" x14ac:dyDescent="0.3">
      <c r="B14" s="105" t="s">
        <v>125</v>
      </c>
      <c r="C14" s="105"/>
      <c r="D14" s="105"/>
    </row>
    <row r="15" spans="2:6" ht="32.25" x14ac:dyDescent="0.3">
      <c r="B15" s="68" t="s">
        <v>117</v>
      </c>
      <c r="C15" s="69" t="s">
        <v>123</v>
      </c>
      <c r="D15" s="69" t="s">
        <v>124</v>
      </c>
    </row>
    <row r="16" spans="2:6" x14ac:dyDescent="0.3">
      <c r="B16" s="70">
        <v>2007</v>
      </c>
      <c r="C16" s="77">
        <v>295.52999999999997</v>
      </c>
      <c r="D16" s="77">
        <v>96.919999999999959</v>
      </c>
    </row>
    <row r="17" spans="2:4" x14ac:dyDescent="0.3">
      <c r="B17" s="70">
        <v>2008</v>
      </c>
      <c r="C17" s="77">
        <v>370.49083949999999</v>
      </c>
      <c r="D17" s="77">
        <v>84.470839499999954</v>
      </c>
    </row>
    <row r="18" spans="2:4" x14ac:dyDescent="0.3">
      <c r="B18" s="70">
        <v>2009</v>
      </c>
      <c r="C18" s="77">
        <v>382.32547799999998</v>
      </c>
      <c r="D18" s="77">
        <v>142.58547799999991</v>
      </c>
    </row>
    <row r="19" spans="2:4" x14ac:dyDescent="0.3">
      <c r="B19" s="70">
        <v>2010</v>
      </c>
      <c r="C19" s="78">
        <v>383.42814000000004</v>
      </c>
      <c r="D19" s="78">
        <v>138.52814000000006</v>
      </c>
    </row>
    <row r="20" spans="2:4" x14ac:dyDescent="0.3">
      <c r="B20" s="70">
        <v>2011</v>
      </c>
      <c r="C20" s="78">
        <v>487.16000000000008</v>
      </c>
      <c r="D20" s="78">
        <v>224.18000000000006</v>
      </c>
    </row>
    <row r="21" spans="2:4" x14ac:dyDescent="0.3">
      <c r="B21" s="70">
        <v>2012</v>
      </c>
      <c r="C21" s="77">
        <v>449.36</v>
      </c>
      <c r="D21" s="77">
        <v>159.56000000000006</v>
      </c>
    </row>
    <row r="22" spans="2:4" x14ac:dyDescent="0.3">
      <c r="B22" s="70">
        <v>2013</v>
      </c>
      <c r="C22" s="77">
        <v>437.48</v>
      </c>
      <c r="D22" s="77">
        <v>129.69999999999993</v>
      </c>
    </row>
    <row r="23" spans="2:4" x14ac:dyDescent="0.3">
      <c r="B23" s="70">
        <v>2014</v>
      </c>
      <c r="C23" s="77">
        <v>387.7</v>
      </c>
      <c r="D23" s="77">
        <v>69.38</v>
      </c>
    </row>
    <row r="24" spans="2:4" x14ac:dyDescent="0.3">
      <c r="B24" s="70">
        <v>2015</v>
      </c>
      <c r="C24" s="77">
        <v>304.58</v>
      </c>
      <c r="D24" s="77">
        <v>-20.990000000000009</v>
      </c>
    </row>
    <row r="25" spans="2:4" x14ac:dyDescent="0.3">
      <c r="B25" s="70">
        <v>2016</v>
      </c>
      <c r="C25" s="77">
        <v>379.25</v>
      </c>
      <c r="D25" s="77">
        <v>63.960000000000036</v>
      </c>
    </row>
    <row r="35" spans="3:6" x14ac:dyDescent="0.3">
      <c r="C35" s="106" t="s">
        <v>135</v>
      </c>
      <c r="D35" s="106"/>
    </row>
    <row r="36" spans="3:6" x14ac:dyDescent="0.3">
      <c r="C36" s="81" t="s">
        <v>133</v>
      </c>
      <c r="D36" s="81" t="s">
        <v>132</v>
      </c>
    </row>
    <row r="37" spans="3:6" x14ac:dyDescent="0.3">
      <c r="C37" s="80" t="s">
        <v>126</v>
      </c>
      <c r="D37" s="82">
        <v>57.89</v>
      </c>
      <c r="E37" s="79"/>
      <c r="F37" s="79"/>
    </row>
    <row r="38" spans="3:6" x14ac:dyDescent="0.3">
      <c r="C38" s="80" t="s">
        <v>134</v>
      </c>
      <c r="D38" s="82">
        <v>27.96</v>
      </c>
      <c r="E38" s="79"/>
      <c r="F38" s="79"/>
    </row>
    <row r="39" spans="3:6" x14ac:dyDescent="0.3">
      <c r="C39" s="80" t="s">
        <v>127</v>
      </c>
      <c r="D39" s="82">
        <v>27.59</v>
      </c>
      <c r="E39" s="79"/>
      <c r="F39" s="79"/>
    </row>
    <row r="40" spans="3:6" x14ac:dyDescent="0.3">
      <c r="C40" s="80" t="s">
        <v>128</v>
      </c>
      <c r="D40" s="82">
        <v>9.7899999999999991</v>
      </c>
      <c r="E40" s="79"/>
      <c r="F40" s="79"/>
    </row>
    <row r="41" spans="3:6" x14ac:dyDescent="0.3">
      <c r="C41" s="80" t="s">
        <v>129</v>
      </c>
      <c r="D41" s="82">
        <v>9.65</v>
      </c>
      <c r="E41" s="79"/>
      <c r="F41" s="79"/>
    </row>
    <row r="42" spans="3:6" x14ac:dyDescent="0.3">
      <c r="C42" s="80" t="s">
        <v>130</v>
      </c>
      <c r="D42" s="82">
        <v>19.52</v>
      </c>
      <c r="E42" s="79"/>
      <c r="F42" s="79"/>
    </row>
    <row r="43" spans="3:6" x14ac:dyDescent="0.3">
      <c r="C43" s="80" t="s">
        <v>131</v>
      </c>
      <c r="D43" s="82">
        <v>0.35</v>
      </c>
      <c r="E43" s="79"/>
      <c r="F43" s="79"/>
    </row>
    <row r="44" spans="3:6" x14ac:dyDescent="0.3">
      <c r="E44" s="79"/>
      <c r="F44" s="79"/>
    </row>
  </sheetData>
  <mergeCells count="2">
    <mergeCell ref="B14:D14"/>
    <mergeCell ref="C35:D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2"/>
  <sheetViews>
    <sheetView workbookViewId="0">
      <selection activeCell="K17" sqref="K17"/>
    </sheetView>
  </sheetViews>
  <sheetFormatPr defaultRowHeight="18" x14ac:dyDescent="0.25"/>
  <cols>
    <col min="1" max="1" width="2.28515625" style="84" customWidth="1"/>
    <col min="2" max="2" width="15.7109375" style="84" customWidth="1"/>
    <col min="3" max="3" width="23.140625" style="84" customWidth="1"/>
    <col min="4" max="4" width="10.42578125" style="84" customWidth="1"/>
    <col min="5" max="5" width="30.42578125" style="84" bestFit="1" customWidth="1"/>
    <col min="6" max="16384" width="9.140625" style="84"/>
  </cols>
  <sheetData>
    <row r="1" spans="1:6" x14ac:dyDescent="0.25">
      <c r="A1" s="85"/>
      <c r="B1" s="107" t="s">
        <v>136</v>
      </c>
      <c r="C1" s="107"/>
      <c r="D1" s="107"/>
      <c r="E1" s="107"/>
      <c r="F1" s="85"/>
    </row>
    <row r="2" spans="1:6" ht="31.5" x14ac:dyDescent="0.25">
      <c r="A2" s="85"/>
      <c r="B2" s="88" t="s">
        <v>137</v>
      </c>
      <c r="C2" s="89" t="s">
        <v>138</v>
      </c>
      <c r="D2" s="89" t="s">
        <v>139</v>
      </c>
      <c r="E2" s="89" t="s">
        <v>140</v>
      </c>
      <c r="F2" s="85"/>
    </row>
    <row r="3" spans="1:6" x14ac:dyDescent="0.25">
      <c r="A3" s="85"/>
      <c r="B3" s="93" t="s">
        <v>141</v>
      </c>
      <c r="C3" s="93"/>
      <c r="D3" s="93">
        <v>114</v>
      </c>
      <c r="E3" s="87"/>
      <c r="F3" s="85"/>
    </row>
    <row r="4" spans="1:6" x14ac:dyDescent="0.25">
      <c r="A4" s="85"/>
      <c r="B4" s="93" t="s">
        <v>142</v>
      </c>
      <c r="C4" s="93"/>
      <c r="D4" s="93">
        <v>114</v>
      </c>
      <c r="E4" s="87"/>
      <c r="F4" s="85"/>
    </row>
    <row r="5" spans="1:6" x14ac:dyDescent="0.25">
      <c r="A5" s="85"/>
      <c r="B5" s="93" t="s">
        <v>143</v>
      </c>
      <c r="C5" s="93"/>
      <c r="D5" s="93">
        <v>114</v>
      </c>
      <c r="E5" s="87"/>
      <c r="F5" s="85"/>
    </row>
    <row r="6" spans="1:6" x14ac:dyDescent="0.25">
      <c r="A6" s="85"/>
      <c r="B6" s="93" t="s">
        <v>144</v>
      </c>
      <c r="C6" s="93"/>
      <c r="D6" s="93">
        <v>114</v>
      </c>
      <c r="E6" s="87"/>
      <c r="F6" s="85"/>
    </row>
    <row r="7" spans="1:6" x14ac:dyDescent="0.25">
      <c r="A7" s="85"/>
      <c r="B7" s="93" t="s">
        <v>145</v>
      </c>
      <c r="C7" s="93"/>
      <c r="D7" s="93">
        <v>114</v>
      </c>
      <c r="E7" s="87"/>
      <c r="F7" s="85"/>
    </row>
    <row r="8" spans="1:6" x14ac:dyDescent="0.25">
      <c r="A8" s="85"/>
      <c r="B8" s="86"/>
      <c r="C8" s="86"/>
      <c r="D8" s="86"/>
      <c r="E8" s="86"/>
      <c r="F8" s="85"/>
    </row>
    <row r="9" spans="1:6" x14ac:dyDescent="0.25">
      <c r="B9" s="83"/>
      <c r="C9" s="83"/>
      <c r="D9" s="83"/>
      <c r="E9" s="83"/>
    </row>
    <row r="10" spans="1:6" x14ac:dyDescent="0.25">
      <c r="A10" s="90"/>
      <c r="B10" s="108" t="s">
        <v>146</v>
      </c>
      <c r="C10" s="108"/>
      <c r="D10" s="108"/>
      <c r="E10" s="108"/>
      <c r="F10" s="108"/>
    </row>
    <row r="11" spans="1:6" ht="31.5" x14ac:dyDescent="0.25">
      <c r="A11" s="90"/>
      <c r="B11" s="91" t="s">
        <v>147</v>
      </c>
      <c r="C11" s="91" t="s">
        <v>148</v>
      </c>
      <c r="D11" s="91" t="s">
        <v>149</v>
      </c>
      <c r="E11" s="91" t="s">
        <v>150</v>
      </c>
      <c r="F11" s="90"/>
    </row>
    <row r="12" spans="1:6" x14ac:dyDescent="0.25">
      <c r="A12" s="90"/>
      <c r="B12" s="71" t="s">
        <v>151</v>
      </c>
      <c r="C12" s="92">
        <v>42826</v>
      </c>
      <c r="D12" s="71">
        <v>40</v>
      </c>
      <c r="E12" s="94"/>
      <c r="F12" s="90"/>
    </row>
    <row r="13" spans="1:6" x14ac:dyDescent="0.25">
      <c r="A13" s="90"/>
      <c r="B13" s="71" t="s">
        <v>152</v>
      </c>
      <c r="C13" s="92">
        <v>42826</v>
      </c>
      <c r="D13" s="71">
        <v>45</v>
      </c>
      <c r="E13" s="94"/>
      <c r="F13" s="90"/>
    </row>
    <row r="14" spans="1:6" x14ac:dyDescent="0.25">
      <c r="A14" s="90"/>
      <c r="B14" s="71" t="s">
        <v>153</v>
      </c>
      <c r="C14" s="92">
        <v>42826</v>
      </c>
      <c r="D14" s="71">
        <v>30</v>
      </c>
      <c r="E14" s="94"/>
      <c r="F14" s="90"/>
    </row>
    <row r="15" spans="1:6" x14ac:dyDescent="0.25">
      <c r="A15" s="90"/>
      <c r="B15" s="71" t="s">
        <v>154</v>
      </c>
      <c r="C15" s="92">
        <v>42826</v>
      </c>
      <c r="D15" s="71">
        <v>80</v>
      </c>
      <c r="E15" s="94"/>
      <c r="F15" s="90"/>
    </row>
    <row r="16" spans="1:6" x14ac:dyDescent="0.25">
      <c r="A16" s="90"/>
      <c r="B16" s="71" t="s">
        <v>155</v>
      </c>
      <c r="C16" s="92">
        <v>42835</v>
      </c>
      <c r="D16" s="71">
        <v>110</v>
      </c>
      <c r="E16" s="94"/>
      <c r="F16" s="90"/>
    </row>
    <row r="17" spans="1:6" x14ac:dyDescent="0.25">
      <c r="A17" s="90"/>
      <c r="B17" s="71" t="s">
        <v>156</v>
      </c>
      <c r="C17" s="92">
        <v>42875</v>
      </c>
      <c r="D17" s="71">
        <v>60</v>
      </c>
      <c r="E17" s="94"/>
      <c r="F17" s="90"/>
    </row>
    <row r="18" spans="1:6" x14ac:dyDescent="0.25">
      <c r="A18" s="90"/>
      <c r="B18" s="71" t="s">
        <v>157</v>
      </c>
      <c r="C18" s="92">
        <v>42835</v>
      </c>
      <c r="D18" s="71">
        <v>100</v>
      </c>
      <c r="E18" s="94"/>
      <c r="F18" s="90"/>
    </row>
    <row r="19" spans="1:6" x14ac:dyDescent="0.25">
      <c r="A19" s="90"/>
      <c r="B19" s="71" t="s">
        <v>158</v>
      </c>
      <c r="C19" s="92">
        <v>42885</v>
      </c>
      <c r="D19" s="71">
        <v>120</v>
      </c>
      <c r="E19" s="94"/>
      <c r="F19" s="90"/>
    </row>
    <row r="20" spans="1:6" x14ac:dyDescent="0.25">
      <c r="A20" s="90"/>
      <c r="B20" s="71" t="s">
        <v>159</v>
      </c>
      <c r="C20" s="92">
        <v>42826</v>
      </c>
      <c r="D20" s="71">
        <v>90</v>
      </c>
      <c r="E20" s="94"/>
      <c r="F20" s="90"/>
    </row>
    <row r="21" spans="1:6" x14ac:dyDescent="0.25">
      <c r="A21" s="90"/>
      <c r="B21" s="71" t="s">
        <v>160</v>
      </c>
      <c r="C21" s="92">
        <v>42856</v>
      </c>
      <c r="D21" s="71">
        <v>55</v>
      </c>
      <c r="E21" s="94"/>
      <c r="F21" s="90"/>
    </row>
    <row r="22" spans="1:6" x14ac:dyDescent="0.25">
      <c r="B22" s="83"/>
      <c r="C22" s="83"/>
      <c r="D22" s="83"/>
      <c r="E22" s="83"/>
    </row>
  </sheetData>
  <mergeCells count="2">
    <mergeCell ref="B1:E1"/>
    <mergeCell ref="B10:F10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3"/>
  <sheetViews>
    <sheetView workbookViewId="0">
      <selection activeCell="L7" sqref="L7"/>
    </sheetView>
  </sheetViews>
  <sheetFormatPr defaultRowHeight="20.25" x14ac:dyDescent="0.3"/>
  <cols>
    <col min="1" max="2" width="9.140625" style="48"/>
    <col min="3" max="3" width="41.42578125" style="48" customWidth="1"/>
    <col min="4" max="16384" width="9.140625" style="48"/>
  </cols>
  <sheetData>
    <row r="2" spans="3:9" ht="30" customHeight="1" x14ac:dyDescent="0.3">
      <c r="C2" s="109" t="s">
        <v>107</v>
      </c>
      <c r="D2" s="109"/>
      <c r="E2" s="109"/>
      <c r="F2" s="109"/>
      <c r="G2" s="109"/>
    </row>
    <row r="3" spans="3:9" x14ac:dyDescent="0.3">
      <c r="C3" s="36"/>
      <c r="D3" s="36"/>
      <c r="E3" s="36"/>
      <c r="F3" s="36"/>
      <c r="G3" s="36"/>
      <c r="H3" s="36"/>
      <c r="I3" s="36"/>
    </row>
    <row r="4" spans="3:9" x14ac:dyDescent="0.3">
      <c r="C4" s="50" t="s">
        <v>110</v>
      </c>
      <c r="D4" s="36" t="s">
        <v>108</v>
      </c>
      <c r="E4" s="36"/>
      <c r="F4" s="36"/>
      <c r="G4" s="36"/>
      <c r="H4" s="36"/>
      <c r="I4" s="36"/>
    </row>
    <row r="5" spans="3:9" x14ac:dyDescent="0.3">
      <c r="C5" s="49" t="s">
        <v>109</v>
      </c>
      <c r="D5" s="36"/>
      <c r="E5" s="36"/>
      <c r="F5" s="36"/>
      <c r="G5" s="36"/>
      <c r="H5" s="36"/>
      <c r="I5" s="36"/>
    </row>
    <row r="6" spans="3:9" x14ac:dyDescent="0.3">
      <c r="C6" s="36"/>
      <c r="D6" s="36"/>
      <c r="E6" s="36"/>
      <c r="F6" s="36"/>
      <c r="G6" s="36"/>
      <c r="H6" s="36"/>
      <c r="I6" s="36"/>
    </row>
    <row r="7" spans="3:9" x14ac:dyDescent="0.3">
      <c r="C7" s="50" t="s">
        <v>112</v>
      </c>
      <c r="D7" s="36" t="s">
        <v>111</v>
      </c>
      <c r="E7" s="36"/>
      <c r="F7" s="36"/>
      <c r="G7" s="36"/>
      <c r="H7" s="36"/>
      <c r="I7" s="36"/>
    </row>
    <row r="8" spans="3:9" x14ac:dyDescent="0.3">
      <c r="C8" s="49" t="s">
        <v>113</v>
      </c>
      <c r="D8" s="36"/>
      <c r="E8" s="36"/>
      <c r="F8" s="36"/>
      <c r="G8" s="36"/>
      <c r="H8" s="36"/>
      <c r="I8" s="36"/>
    </row>
    <row r="9" spans="3:9" x14ac:dyDescent="0.3">
      <c r="C9" s="36"/>
      <c r="D9" s="36"/>
      <c r="E9" s="36"/>
      <c r="F9" s="36"/>
      <c r="G9" s="36"/>
      <c r="H9" s="36"/>
      <c r="I9" s="36"/>
    </row>
    <row r="10" spans="3:9" x14ac:dyDescent="0.3">
      <c r="C10" s="50" t="s">
        <v>115</v>
      </c>
      <c r="D10" s="36" t="s">
        <v>114</v>
      </c>
      <c r="E10" s="36"/>
      <c r="F10" s="36"/>
      <c r="G10" s="36"/>
      <c r="H10" s="36"/>
      <c r="I10" s="36"/>
    </row>
    <row r="11" spans="3:9" x14ac:dyDescent="0.3">
      <c r="C11" s="49" t="s">
        <v>116</v>
      </c>
      <c r="D11" s="36"/>
      <c r="E11" s="36"/>
      <c r="F11" s="36"/>
      <c r="G11" s="36"/>
      <c r="H11" s="36"/>
      <c r="I11" s="36"/>
    </row>
    <row r="12" spans="3:9" x14ac:dyDescent="0.3">
      <c r="C12" s="36"/>
      <c r="D12" s="36"/>
      <c r="E12" s="36"/>
      <c r="F12" s="36"/>
      <c r="G12" s="36"/>
      <c r="H12" s="36"/>
      <c r="I12" s="36"/>
    </row>
    <row r="13" spans="3:9" x14ac:dyDescent="0.3">
      <c r="C13" s="36"/>
      <c r="D13" s="36"/>
      <c r="E13" s="36"/>
      <c r="F13" s="36"/>
      <c r="G13" s="36"/>
      <c r="H13" s="36"/>
      <c r="I13" s="36"/>
    </row>
    <row r="14" spans="3:9" x14ac:dyDescent="0.3">
      <c r="C14" s="36"/>
      <c r="D14" s="36"/>
      <c r="E14" s="36"/>
      <c r="F14" s="36"/>
      <c r="G14" s="36"/>
      <c r="H14" s="36"/>
      <c r="I14" s="36"/>
    </row>
    <row r="15" spans="3:9" x14ac:dyDescent="0.3">
      <c r="C15" s="36"/>
      <c r="D15" s="36"/>
      <c r="E15" s="36"/>
      <c r="F15" s="36"/>
      <c r="G15" s="36"/>
      <c r="H15" s="36"/>
      <c r="I15" s="36"/>
    </row>
    <row r="16" spans="3:9" x14ac:dyDescent="0.3">
      <c r="C16" s="36"/>
      <c r="D16" s="36"/>
      <c r="E16" s="36"/>
      <c r="F16" s="36"/>
      <c r="G16" s="36"/>
      <c r="H16" s="36"/>
      <c r="I16" s="36"/>
    </row>
    <row r="17" spans="3:9" x14ac:dyDescent="0.3">
      <c r="C17" s="36"/>
      <c r="D17" s="36"/>
      <c r="E17" s="36"/>
      <c r="F17" s="36"/>
      <c r="G17" s="36"/>
      <c r="H17" s="36"/>
      <c r="I17" s="36"/>
    </row>
    <row r="18" spans="3:9" x14ac:dyDescent="0.3">
      <c r="C18" s="36"/>
      <c r="D18" s="36"/>
      <c r="E18" s="36"/>
      <c r="F18" s="36"/>
      <c r="G18" s="36"/>
      <c r="H18" s="36"/>
      <c r="I18" s="36"/>
    </row>
    <row r="19" spans="3:9" x14ac:dyDescent="0.3">
      <c r="C19" s="36"/>
      <c r="D19" s="36"/>
      <c r="E19" s="36"/>
      <c r="F19" s="36"/>
      <c r="G19" s="36"/>
      <c r="H19" s="36"/>
      <c r="I19" s="36"/>
    </row>
    <row r="20" spans="3:9" x14ac:dyDescent="0.3">
      <c r="C20" s="36"/>
      <c r="D20" s="36"/>
      <c r="E20" s="36"/>
      <c r="F20" s="36"/>
      <c r="G20" s="36"/>
      <c r="H20" s="36"/>
      <c r="I20" s="36"/>
    </row>
    <row r="21" spans="3:9" x14ac:dyDescent="0.3">
      <c r="C21" s="36"/>
      <c r="D21" s="36"/>
      <c r="E21" s="36"/>
      <c r="F21" s="36"/>
      <c r="G21" s="36"/>
      <c r="H21" s="36"/>
      <c r="I21" s="36"/>
    </row>
    <row r="22" spans="3:9" x14ac:dyDescent="0.3">
      <c r="C22" s="36"/>
      <c r="D22" s="36"/>
      <c r="E22" s="36"/>
      <c r="F22" s="36"/>
      <c r="G22" s="36"/>
      <c r="H22" s="36"/>
      <c r="I22" s="36"/>
    </row>
    <row r="23" spans="3:9" x14ac:dyDescent="0.3">
      <c r="C23" s="36"/>
      <c r="D23" s="36"/>
      <c r="E23" s="36"/>
      <c r="F23" s="36"/>
      <c r="G23" s="36"/>
      <c r="H23" s="36"/>
      <c r="I23" s="36"/>
    </row>
  </sheetData>
  <mergeCells count="1">
    <mergeCell ref="C2:G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Example</vt:lpstr>
      <vt:lpstr>Basics-Step 1</vt:lpstr>
      <vt:lpstr>Simple Functions-Step 2</vt:lpstr>
      <vt:lpstr>Projected Costs &amp; Returns-Step3</vt:lpstr>
      <vt:lpstr>Graphs-Step 4</vt:lpstr>
      <vt:lpstr>Schedules-Step 5</vt:lpstr>
      <vt:lpstr>Helpful Links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sfrankenbach</dc:creator>
  <cp:lastModifiedBy>sfrankenbach</cp:lastModifiedBy>
  <dcterms:created xsi:type="dcterms:W3CDTF">2017-07-19T19:05:17Z</dcterms:created>
  <dcterms:modified xsi:type="dcterms:W3CDTF">2017-08-07T21:13:38Z</dcterms:modified>
</cp:coreProperties>
</file>